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ación Crédito Art 422" sheetId="1" state="visible" r:id="rId1"/>
    <sheet xmlns:r="http://schemas.openxmlformats.org/officeDocument/2006/relationships" name="Marco Legal &amp; Usura SFC" sheetId="2" state="visible" r:id="rId2"/>
    <sheet xmlns:r="http://schemas.openxmlformats.org/officeDocument/2006/relationships" name="Checklist Mandamiento CGP 430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D4AF37"/>
      <sz val="9"/>
    </font>
    <font>
      <name val="Calibri"/>
      <b val="1"/>
      <color rgb="000F172A"/>
      <sz val="9.5"/>
    </font>
    <font>
      <name val="Calibri"/>
      <color rgb="00334155"/>
      <sz val="9"/>
    </font>
    <font>
      <name val="Calibri"/>
      <b val="1"/>
      <color rgb="00FFFFFF"/>
      <sz val="9.5"/>
    </font>
    <font>
      <name val="Calibri"/>
      <b val="1"/>
      <color rgb="000F172A"/>
      <sz val="11"/>
    </font>
    <font>
      <name val="Calibri"/>
      <b val="1"/>
      <color rgb="00065F46"/>
      <sz val="12"/>
    </font>
    <font>
      <name val="Consolas"/>
      <b val="1"/>
      <color rgb="001E293B"/>
      <sz val="8.5"/>
    </font>
    <font>
      <name val="Calibri"/>
      <b val="1"/>
      <color rgb="00065F46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1E293B"/>
        <bgColor rgb="001E293B"/>
      </patternFill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right"/>
    </xf>
    <xf numFmtId="10" fontId="4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164" fontId="3" fillId="5" borderId="1" applyAlignment="1" pivotButton="0" quotePrefix="0" xfId="0">
      <alignment horizontal="right"/>
    </xf>
    <xf numFmtId="0" fontId="3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right"/>
    </xf>
    <xf numFmtId="0" fontId="0" fillId="3" borderId="2" pivotButton="0" quotePrefix="0" xfId="0"/>
    <xf numFmtId="164" fontId="6" fillId="6" borderId="2" applyAlignment="1" pivotButton="0" quotePrefix="0" xfId="0">
      <alignment horizontal="right"/>
    </xf>
    <xf numFmtId="164" fontId="3" fillId="5" borderId="2" applyAlignment="1" pivotButton="0" quotePrefix="0" xfId="0">
      <alignment horizontal="right"/>
    </xf>
    <xf numFmtId="164" fontId="3" fillId="3" borderId="2" applyAlignment="1" pivotButton="0" quotePrefix="0" xfId="0">
      <alignment horizontal="right"/>
    </xf>
    <xf numFmtId="164" fontId="7" fillId="5" borderId="2" applyAlignment="1" pivotButton="0" quotePrefix="0" xfId="0">
      <alignment horizontal="right"/>
    </xf>
    <xf numFmtId="0" fontId="3" fillId="6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/>
    </xf>
    <xf numFmtId="0" fontId="4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0" fontId="9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4" customWidth="1" min="3" max="3"/>
    <col width="16" customWidth="1" min="4" max="4"/>
    <col width="12" customWidth="1" min="5" max="5"/>
    <col width="22" customWidth="1" min="6" max="6"/>
    <col width="18" customWidth="1" min="7" max="7"/>
    <col width="18" customWidth="1" min="8" max="8"/>
    <col width="18" customWidth="1" min="9" max="9"/>
    <col width="22" customWidth="1" min="10" max="10"/>
    <col width="22" customWidth="1" min="11" max="11"/>
  </cols>
  <sheetData>
    <row r="1" ht="28" customHeight="1">
      <c r="A1" s="1" t="inlineStr">
        <is>
          <t>GUANES LEGALTECH · ANEXO PERICIAL DETERMINISTA DE LIQUIDACIÓN DE CRÉDITO Y MORA JUDICIAL</t>
        </is>
      </c>
    </row>
    <row r="2" ht="18" customHeight="1">
      <c r="A2" s="2" t="inlineStr">
        <is>
          <t>CÓDIGO GENERAL DEL PROCESO (ART. 422 Y 430) · CÓDIGO DE COMERCIO (ART. 884) · CÓDIGO CIVIL (ART. 1653)</t>
        </is>
      </c>
    </row>
    <row r="4" ht="19" customHeight="1">
      <c r="A4" s="3" t="inlineStr">
        <is>
          <t>DEMANDANTE / ACREEDOR:</t>
        </is>
      </c>
      <c r="B4" s="4" t="inlineStr">
        <is>
          <t>BANCO COMERCIAL DE COLOMBIA S.A. · NIT 890.123.456-7</t>
        </is>
      </c>
      <c r="G4" s="3" t="inlineStr">
        <is>
          <t>TÍTULO EJECUTIVO:</t>
        </is>
      </c>
      <c r="H4" s="4" t="inlineStr">
        <is>
          <t>PAGARÉ No. PG-2024-8849</t>
        </is>
      </c>
    </row>
    <row r="5" ht="19" customHeight="1">
      <c r="A5" s="3" t="inlineStr">
        <is>
          <t>DEMANDADO / DEUDOR:</t>
        </is>
      </c>
      <c r="B5" s="4" t="inlineStr">
        <is>
          <t>INDUSTRIAL DE MUEBLES Y MADERAS S.A.S. · NIT 901.876.543-2</t>
        </is>
      </c>
      <c r="G5" s="3" t="inlineStr">
        <is>
          <t>RADICADO PROCESAL:</t>
        </is>
      </c>
      <c r="H5" s="4" t="inlineStr">
        <is>
          <t>68001400301520260089000</t>
        </is>
      </c>
    </row>
    <row r="6" ht="19" customHeight="1">
      <c r="A6" s="3" t="inlineStr">
        <is>
          <t>FECHA DE EXIGIBILIDAD / MORA:</t>
        </is>
      </c>
      <c r="B6" s="4" t="inlineStr">
        <is>
          <t>10 de febrero de 2025</t>
        </is>
      </c>
      <c r="G6" s="3" t="inlineStr">
        <is>
          <t>FECHA CORTE LIQUIDACIÓN:</t>
        </is>
      </c>
      <c r="H6" s="4" t="inlineStr">
        <is>
          <t>26 de septiembre de 2026 (593 días)</t>
        </is>
      </c>
    </row>
    <row r="7" ht="19" customHeight="1">
      <c r="A7" s="3" t="inlineStr">
        <is>
          <t>RESPONSABLE TÉCNICO-LEGAL:</t>
        </is>
      </c>
      <c r="B7" s="4" t="inlineStr">
        <is>
          <t>MANUEL ENRIQUE PRADA FORERO · T.P. 176.633 CSJ</t>
        </is>
      </c>
      <c r="G7" s="3" t="inlineStr">
        <is>
          <t>BASE DE CÓMPUTO:</t>
        </is>
      </c>
      <c r="H7" s="4" t="inlineStr">
        <is>
          <t>Comercial 360 días · Imputación Art. 1653 C.C.</t>
        </is>
      </c>
    </row>
    <row r="9" ht="28" customHeight="1">
      <c r="A9" s="5" t="inlineStr">
        <is>
          <t>Período (Mes/Año)</t>
        </is>
      </c>
      <c r="B9" s="5" t="inlineStr">
        <is>
          <t>Saldo Capital Inicial ($)</t>
        </is>
      </c>
      <c r="C9" s="5" t="inlineStr">
        <is>
          <t>Tasa Usura E.A.</t>
        </is>
      </c>
      <c r="D9" s="5" t="inlineStr">
        <is>
          <t>Tasa Efectiva Mensual</t>
        </is>
      </c>
      <c r="E9" s="5" t="inlineStr">
        <is>
          <t>Días Período</t>
        </is>
      </c>
      <c r="F9" s="5" t="inlineStr">
        <is>
          <t>Interés Causado Período ($)</t>
        </is>
      </c>
      <c r="G9" s="5" t="inlineStr">
        <is>
          <t>Abono Recibido ($)</t>
        </is>
      </c>
      <c r="H9" s="5" t="inlineStr">
        <is>
          <t>Abono a Intereses ($)</t>
        </is>
      </c>
      <c r="I9" s="5" t="inlineStr">
        <is>
          <t>Abono a Capital ($)</t>
        </is>
      </c>
      <c r="J9" s="5" t="inlineStr">
        <is>
          <t>Saldo Capital Final ($)</t>
        </is>
      </c>
      <c r="K9" s="5" t="inlineStr">
        <is>
          <t>Saldo Total Exigible ($)</t>
        </is>
      </c>
    </row>
    <row r="10" ht="20" customHeight="1">
      <c r="A10" s="6" t="inlineStr">
        <is>
          <t>Feb 2025 (10-28)</t>
        </is>
      </c>
      <c r="B10" s="7" t="n">
        <v>85000000</v>
      </c>
      <c r="C10" s="8" t="n">
        <v>0.285</v>
      </c>
      <c r="D10" s="8" t="n">
        <v>0.021</v>
      </c>
      <c r="E10" s="6" t="n">
        <v>18</v>
      </c>
      <c r="F10" s="7">
        <f>B10*D10*(E10/30)</f>
        <v/>
      </c>
      <c r="G10" s="9" t="n">
        <v>0</v>
      </c>
      <c r="H10" s="7">
        <f>G10</f>
        <v/>
      </c>
      <c r="I10" s="7">
        <f>MAX(0, G10-H10)</f>
        <v/>
      </c>
      <c r="J10" s="7">
        <f>B10-I10</f>
        <v/>
      </c>
      <c r="K10" s="10">
        <f>B10+F10-G10</f>
        <v/>
      </c>
    </row>
    <row r="11" ht="20" customHeight="1">
      <c r="A11" s="6" t="inlineStr">
        <is>
          <t>Marzo 2025</t>
        </is>
      </c>
      <c r="B11" s="7">
        <f>J10</f>
        <v/>
      </c>
      <c r="C11" s="8" t="n">
        <v>0.283</v>
      </c>
      <c r="D11" s="8" t="n">
        <v>0.0209</v>
      </c>
      <c r="E11" s="6" t="n">
        <v>30</v>
      </c>
      <c r="F11" s="7">
        <f>B11*D11*(E11/30)</f>
        <v/>
      </c>
      <c r="G11" s="9" t="n">
        <v>0</v>
      </c>
      <c r="H11" s="7">
        <f>G11</f>
        <v/>
      </c>
      <c r="I11" s="7">
        <f>MAX(0, G11-H11)</f>
        <v/>
      </c>
      <c r="J11" s="7">
        <f>B11-I11</f>
        <v/>
      </c>
      <c r="K11" s="10">
        <f>K10+F11-G11</f>
        <v/>
      </c>
    </row>
    <row r="12" ht="20" customHeight="1">
      <c r="A12" s="6" t="inlineStr">
        <is>
          <t>Abril 2025</t>
        </is>
      </c>
      <c r="B12" s="7">
        <f>J11</f>
        <v/>
      </c>
      <c r="C12" s="8" t="n">
        <v>0.281</v>
      </c>
      <c r="D12" s="8" t="n">
        <v>0.0207</v>
      </c>
      <c r="E12" s="6" t="n">
        <v>30</v>
      </c>
      <c r="F12" s="7">
        <f>B12*D12*(E12/30)</f>
        <v/>
      </c>
      <c r="G12" s="9" t="n">
        <v>0</v>
      </c>
      <c r="H12" s="7">
        <f>G12</f>
        <v/>
      </c>
      <c r="I12" s="7">
        <f>MAX(0, G12-H12)</f>
        <v/>
      </c>
      <c r="J12" s="7">
        <f>B12-I12</f>
        <v/>
      </c>
      <c r="K12" s="10">
        <f>K11+F12-G12</f>
        <v/>
      </c>
    </row>
    <row r="13" ht="20" customHeight="1">
      <c r="A13" s="6" t="inlineStr">
        <is>
          <t>Mayo 2025</t>
        </is>
      </c>
      <c r="B13" s="7">
        <f>J12</f>
        <v/>
      </c>
      <c r="C13" s="8" t="n">
        <v>0.279</v>
      </c>
      <c r="D13" s="8" t="n">
        <v>0.0206</v>
      </c>
      <c r="E13" s="6" t="n">
        <v>30</v>
      </c>
      <c r="F13" s="7">
        <f>B13*D13*(E13/30)</f>
        <v/>
      </c>
      <c r="G13" s="9" t="n">
        <v>0</v>
      </c>
      <c r="H13" s="7">
        <f>G13</f>
        <v/>
      </c>
      <c r="I13" s="7">
        <f>MAX(0, G13-H13)</f>
        <v/>
      </c>
      <c r="J13" s="7">
        <f>B13-I13</f>
        <v/>
      </c>
      <c r="K13" s="10">
        <f>K12+F13-G13</f>
        <v/>
      </c>
    </row>
    <row r="14" ht="20" customHeight="1">
      <c r="A14" s="6" t="inlineStr">
        <is>
          <t>Junio 2025</t>
        </is>
      </c>
      <c r="B14" s="7">
        <f>J13</f>
        <v/>
      </c>
      <c r="C14" s="8" t="n">
        <v>0.276</v>
      </c>
      <c r="D14" s="8" t="n">
        <v>0.0204</v>
      </c>
      <c r="E14" s="6" t="n">
        <v>30</v>
      </c>
      <c r="F14" s="7">
        <f>B14*D14*(E14/30)</f>
        <v/>
      </c>
      <c r="G14" s="9" t="n">
        <v>0</v>
      </c>
      <c r="H14" s="7">
        <f>G14</f>
        <v/>
      </c>
      <c r="I14" s="7">
        <f>MAX(0, G14-H14)</f>
        <v/>
      </c>
      <c r="J14" s="7">
        <f>B14-I14</f>
        <v/>
      </c>
      <c r="K14" s="10">
        <f>K13+F14-G14</f>
        <v/>
      </c>
    </row>
    <row r="15" ht="20" customHeight="1">
      <c r="A15" s="6" t="inlineStr">
        <is>
          <t>Julio 2025</t>
        </is>
      </c>
      <c r="B15" s="7">
        <f>J14</f>
        <v/>
      </c>
      <c r="C15" s="8" t="n">
        <v>0.274</v>
      </c>
      <c r="D15" s="8" t="n">
        <v>0.0203</v>
      </c>
      <c r="E15" s="6" t="n">
        <v>30</v>
      </c>
      <c r="F15" s="7">
        <f>B15*D15*(E15/30)</f>
        <v/>
      </c>
      <c r="G15" s="11" t="n">
        <v>5000000</v>
      </c>
      <c r="H15" s="7">
        <f>G15</f>
        <v/>
      </c>
      <c r="I15" s="7">
        <f>MAX(0, G15-H15)</f>
        <v/>
      </c>
      <c r="J15" s="7">
        <f>B15-I15</f>
        <v/>
      </c>
      <c r="K15" s="10">
        <f>K14+F15-G15</f>
        <v/>
      </c>
    </row>
    <row r="16" ht="20" customHeight="1">
      <c r="A16" s="6" t="inlineStr">
        <is>
          <t>Agosto 2025</t>
        </is>
      </c>
      <c r="B16" s="7">
        <f>J15</f>
        <v/>
      </c>
      <c r="C16" s="8" t="n">
        <v>0.272</v>
      </c>
      <c r="D16" s="8" t="n">
        <v>0.0201</v>
      </c>
      <c r="E16" s="6" t="n">
        <v>30</v>
      </c>
      <c r="F16" s="7">
        <f>B16*D16*(E16/30)</f>
        <v/>
      </c>
      <c r="G16" s="9" t="n">
        <v>0</v>
      </c>
      <c r="H16" s="7">
        <f>G16</f>
        <v/>
      </c>
      <c r="I16" s="7">
        <f>MAX(0, G16-H16)</f>
        <v/>
      </c>
      <c r="J16" s="7">
        <f>B16-I16</f>
        <v/>
      </c>
      <c r="K16" s="10">
        <f>K15+F16-G16</f>
        <v/>
      </c>
    </row>
    <row r="17" ht="20" customHeight="1">
      <c r="A17" s="6" t="inlineStr">
        <is>
          <t>Septiembre 2025</t>
        </is>
      </c>
      <c r="B17" s="7">
        <f>J16</f>
        <v/>
      </c>
      <c r="C17" s="8" t="n">
        <v>0.27</v>
      </c>
      <c r="D17" s="8" t="n">
        <v>0.02</v>
      </c>
      <c r="E17" s="6" t="n">
        <v>30</v>
      </c>
      <c r="F17" s="7">
        <f>B17*D17*(E17/30)</f>
        <v/>
      </c>
      <c r="G17" s="9" t="n">
        <v>0</v>
      </c>
      <c r="H17" s="7">
        <f>G17</f>
        <v/>
      </c>
      <c r="I17" s="7">
        <f>MAX(0, G17-H17)</f>
        <v/>
      </c>
      <c r="J17" s="7">
        <f>B17-I17</f>
        <v/>
      </c>
      <c r="K17" s="10">
        <f>K16+F17-G17</f>
        <v/>
      </c>
    </row>
    <row r="18" ht="20" customHeight="1">
      <c r="A18" s="6" t="inlineStr">
        <is>
          <t>Octubre 2025</t>
        </is>
      </c>
      <c r="B18" s="7">
        <f>J17</f>
        <v/>
      </c>
      <c r="C18" s="8" t="n">
        <v>0.268</v>
      </c>
      <c r="D18" s="8" t="n">
        <v>0.0198</v>
      </c>
      <c r="E18" s="6" t="n">
        <v>30</v>
      </c>
      <c r="F18" s="7">
        <f>B18*D18*(E18/30)</f>
        <v/>
      </c>
      <c r="G18" s="9" t="n">
        <v>0</v>
      </c>
      <c r="H18" s="7">
        <f>G18</f>
        <v/>
      </c>
      <c r="I18" s="7">
        <f>MAX(0, G18-H18)</f>
        <v/>
      </c>
      <c r="J18" s="7">
        <f>B18-I18</f>
        <v/>
      </c>
      <c r="K18" s="10">
        <f>K17+F18-G18</f>
        <v/>
      </c>
    </row>
    <row r="19" ht="20" customHeight="1">
      <c r="A19" s="6" t="inlineStr">
        <is>
          <t>Noviembre 2025</t>
        </is>
      </c>
      <c r="B19" s="7">
        <f>J18</f>
        <v/>
      </c>
      <c r="C19" s="8" t="n">
        <v>0.265</v>
      </c>
      <c r="D19" s="8" t="n">
        <v>0.0196</v>
      </c>
      <c r="E19" s="6" t="n">
        <v>30</v>
      </c>
      <c r="F19" s="7">
        <f>B19*D19*(E19/30)</f>
        <v/>
      </c>
      <c r="G19" s="9" t="n">
        <v>0</v>
      </c>
      <c r="H19" s="7">
        <f>G19</f>
        <v/>
      </c>
      <c r="I19" s="7">
        <f>MAX(0, G19-H19)</f>
        <v/>
      </c>
      <c r="J19" s="7">
        <f>B19-I19</f>
        <v/>
      </c>
      <c r="K19" s="10">
        <f>K18+F19-G19</f>
        <v/>
      </c>
    </row>
    <row r="20" ht="20" customHeight="1">
      <c r="A20" s="6" t="inlineStr">
        <is>
          <t>Diciembre 2025</t>
        </is>
      </c>
      <c r="B20" s="7">
        <f>J19</f>
        <v/>
      </c>
      <c r="C20" s="8" t="n">
        <v>0.263</v>
      </c>
      <c r="D20" s="8" t="n">
        <v>0.0195</v>
      </c>
      <c r="E20" s="6" t="n">
        <v>30</v>
      </c>
      <c r="F20" s="7">
        <f>B20*D20*(E20/30)</f>
        <v/>
      </c>
      <c r="G20" s="11" t="n">
        <v>10000000</v>
      </c>
      <c r="H20" s="7">
        <f>G20</f>
        <v/>
      </c>
      <c r="I20" s="7">
        <f>MAX(0, G20-H20)</f>
        <v/>
      </c>
      <c r="J20" s="7">
        <f>B20-I20</f>
        <v/>
      </c>
      <c r="K20" s="10">
        <f>K19+F20-G20</f>
        <v/>
      </c>
    </row>
    <row r="21" ht="20" customHeight="1">
      <c r="A21" s="6" t="inlineStr">
        <is>
          <t>Enero 2026</t>
        </is>
      </c>
      <c r="B21" s="7">
        <f>J20</f>
        <v/>
      </c>
      <c r="C21" s="8" t="n">
        <v>0.26</v>
      </c>
      <c r="D21" s="8" t="n">
        <v>0.0193</v>
      </c>
      <c r="E21" s="6" t="n">
        <v>30</v>
      </c>
      <c r="F21" s="7">
        <f>B21*D21*(E21/30)</f>
        <v/>
      </c>
      <c r="G21" s="9" t="n">
        <v>0</v>
      </c>
      <c r="H21" s="7">
        <f>G21</f>
        <v/>
      </c>
      <c r="I21" s="7">
        <f>MAX(0, G21-H21)</f>
        <v/>
      </c>
      <c r="J21" s="7">
        <f>B21-I21</f>
        <v/>
      </c>
      <c r="K21" s="10">
        <f>K20+F21-G21</f>
        <v/>
      </c>
    </row>
    <row r="22" ht="20" customHeight="1">
      <c r="A22" s="6" t="inlineStr">
        <is>
          <t>Febrero 2026</t>
        </is>
      </c>
      <c r="B22" s="7">
        <f>J21</f>
        <v/>
      </c>
      <c r="C22" s="8" t="n">
        <v>0.258</v>
      </c>
      <c r="D22" s="8" t="n">
        <v>0.0191</v>
      </c>
      <c r="E22" s="6" t="n">
        <v>30</v>
      </c>
      <c r="F22" s="7">
        <f>B22*D22*(E22/30)</f>
        <v/>
      </c>
      <c r="G22" s="9" t="n">
        <v>0</v>
      </c>
      <c r="H22" s="7">
        <f>G22</f>
        <v/>
      </c>
      <c r="I22" s="7">
        <f>MAX(0, G22-H22)</f>
        <v/>
      </c>
      <c r="J22" s="7">
        <f>B22-I22</f>
        <v/>
      </c>
      <c r="K22" s="10">
        <f>K21+F22-G22</f>
        <v/>
      </c>
    </row>
    <row r="23" ht="20" customHeight="1">
      <c r="A23" s="6" t="inlineStr">
        <is>
          <t>Marzo 2026</t>
        </is>
      </c>
      <c r="B23" s="7">
        <f>J22</f>
        <v/>
      </c>
      <c r="C23" s="8" t="n">
        <v>0.255</v>
      </c>
      <c r="D23" s="8" t="n">
        <v>0.0189</v>
      </c>
      <c r="E23" s="6" t="n">
        <v>30</v>
      </c>
      <c r="F23" s="7">
        <f>B23*D23*(E23/30)</f>
        <v/>
      </c>
      <c r="G23" s="9" t="n">
        <v>0</v>
      </c>
      <c r="H23" s="7">
        <f>G23</f>
        <v/>
      </c>
      <c r="I23" s="7">
        <f>MAX(0, G23-H23)</f>
        <v/>
      </c>
      <c r="J23" s="7">
        <f>B23-I23</f>
        <v/>
      </c>
      <c r="K23" s="10">
        <f>K22+F23-G23</f>
        <v/>
      </c>
    </row>
    <row r="24" ht="20" customHeight="1">
      <c r="A24" s="6" t="inlineStr">
        <is>
          <t>Abril 2026</t>
        </is>
      </c>
      <c r="B24" s="7">
        <f>J23</f>
        <v/>
      </c>
      <c r="C24" s="8" t="n">
        <v>0.252</v>
      </c>
      <c r="D24" s="8" t="n">
        <v>0.0187</v>
      </c>
      <c r="E24" s="6" t="n">
        <v>30</v>
      </c>
      <c r="F24" s="7">
        <f>B24*D24*(E24/30)</f>
        <v/>
      </c>
      <c r="G24" s="9" t="n">
        <v>0</v>
      </c>
      <c r="H24" s="7">
        <f>G24</f>
        <v/>
      </c>
      <c r="I24" s="7">
        <f>MAX(0, G24-H24)</f>
        <v/>
      </c>
      <c r="J24" s="7">
        <f>B24-I24</f>
        <v/>
      </c>
      <c r="K24" s="10">
        <f>K23+F24-G24</f>
        <v/>
      </c>
    </row>
    <row r="25" ht="20" customHeight="1">
      <c r="A25" s="6" t="inlineStr">
        <is>
          <t>Mayo 2026</t>
        </is>
      </c>
      <c r="B25" s="7">
        <f>J24</f>
        <v/>
      </c>
      <c r="C25" s="8" t="n">
        <v>0.249</v>
      </c>
      <c r="D25" s="8" t="n">
        <v>0.0185</v>
      </c>
      <c r="E25" s="6" t="n">
        <v>30</v>
      </c>
      <c r="F25" s="7">
        <f>B25*D25*(E25/30)</f>
        <v/>
      </c>
      <c r="G25" s="9" t="n">
        <v>0</v>
      </c>
      <c r="H25" s="7">
        <f>G25</f>
        <v/>
      </c>
      <c r="I25" s="7">
        <f>MAX(0, G25-H25)</f>
        <v/>
      </c>
      <c r="J25" s="7">
        <f>B25-I25</f>
        <v/>
      </c>
      <c r="K25" s="10">
        <f>K24+F25-G25</f>
        <v/>
      </c>
    </row>
    <row r="26" ht="20" customHeight="1">
      <c r="A26" s="6" t="inlineStr">
        <is>
          <t>Junio 2026</t>
        </is>
      </c>
      <c r="B26" s="7">
        <f>J25</f>
        <v/>
      </c>
      <c r="C26" s="8" t="n">
        <v>0.246</v>
      </c>
      <c r="D26" s="8" t="n">
        <v>0.0183</v>
      </c>
      <c r="E26" s="6" t="n">
        <v>30</v>
      </c>
      <c r="F26" s="7">
        <f>B26*D26*(E26/30)</f>
        <v/>
      </c>
      <c r="G26" s="9" t="n">
        <v>0</v>
      </c>
      <c r="H26" s="7">
        <f>G26</f>
        <v/>
      </c>
      <c r="I26" s="7">
        <f>MAX(0, G26-H26)</f>
        <v/>
      </c>
      <c r="J26" s="7">
        <f>B26-I26</f>
        <v/>
      </c>
      <c r="K26" s="10">
        <f>K25+F26-G26</f>
        <v/>
      </c>
    </row>
    <row r="27" ht="20" customHeight="1">
      <c r="A27" s="6" t="inlineStr">
        <is>
          <t>Julio 2026</t>
        </is>
      </c>
      <c r="B27" s="7">
        <f>J26</f>
        <v/>
      </c>
      <c r="C27" s="8" t="n">
        <v>0.243</v>
      </c>
      <c r="D27" s="8" t="n">
        <v>0.0181</v>
      </c>
      <c r="E27" s="6" t="n">
        <v>30</v>
      </c>
      <c r="F27" s="7">
        <f>B27*D27*(E27/30)</f>
        <v/>
      </c>
      <c r="G27" s="9" t="n">
        <v>0</v>
      </c>
      <c r="H27" s="7">
        <f>G27</f>
        <v/>
      </c>
      <c r="I27" s="7">
        <f>MAX(0, G27-H27)</f>
        <v/>
      </c>
      <c r="J27" s="7">
        <f>B27-I27</f>
        <v/>
      </c>
      <c r="K27" s="10">
        <f>K26+F27-G27</f>
        <v/>
      </c>
    </row>
    <row r="28" ht="20" customHeight="1">
      <c r="A28" s="6" t="inlineStr">
        <is>
          <t>Agosto 2026</t>
        </is>
      </c>
      <c r="B28" s="7">
        <f>J27</f>
        <v/>
      </c>
      <c r="C28" s="8" t="n">
        <v>0.24</v>
      </c>
      <c r="D28" s="8" t="n">
        <v>0.0178</v>
      </c>
      <c r="E28" s="6" t="n">
        <v>30</v>
      </c>
      <c r="F28" s="7">
        <f>B28*D28*(E28/30)</f>
        <v/>
      </c>
      <c r="G28" s="9" t="n">
        <v>0</v>
      </c>
      <c r="H28" s="7">
        <f>G28</f>
        <v/>
      </c>
      <c r="I28" s="7">
        <f>MAX(0, G28-H28)</f>
        <v/>
      </c>
      <c r="J28" s="7">
        <f>B28-I28</f>
        <v/>
      </c>
      <c r="K28" s="10">
        <f>K27+F28-G28</f>
        <v/>
      </c>
    </row>
    <row r="29" ht="20" customHeight="1">
      <c r="A29" s="6" t="inlineStr">
        <is>
          <t>Sep 2026 (1-26)</t>
        </is>
      </c>
      <c r="B29" s="7">
        <f>J28</f>
        <v/>
      </c>
      <c r="C29" s="8" t="n">
        <v>0.238</v>
      </c>
      <c r="D29" s="8" t="n">
        <v>0.0177</v>
      </c>
      <c r="E29" s="6" t="n">
        <v>26</v>
      </c>
      <c r="F29" s="7">
        <f>B29*D29*(E29/30)</f>
        <v/>
      </c>
      <c r="G29" s="9" t="n">
        <v>0</v>
      </c>
      <c r="H29" s="7">
        <f>G29</f>
        <v/>
      </c>
      <c r="I29" s="7">
        <f>MAX(0, G29-H29)</f>
        <v/>
      </c>
      <c r="J29" s="7">
        <f>B29-I29</f>
        <v/>
      </c>
      <c r="K29" s="10">
        <f>K28+F29-G29</f>
        <v/>
      </c>
    </row>
    <row r="30" ht="26" customHeight="1">
      <c r="A30" s="12" t="inlineStr">
        <is>
          <t>TOTALES:</t>
        </is>
      </c>
      <c r="B30" s="13">
        <f>B10</f>
        <v/>
      </c>
      <c r="C30" s="14" t="inlineStr"/>
      <c r="D30" s="14" t="inlineStr"/>
      <c r="E30" s="12">
        <f>SUM(E10:E29)</f>
        <v/>
      </c>
      <c r="F30" s="15">
        <f>SUM(F10:F29)</f>
        <v/>
      </c>
      <c r="G30" s="16">
        <f>SUM(G10:G29)</f>
        <v/>
      </c>
      <c r="H30" s="17">
        <f>SUM(H10:H29)</f>
        <v/>
      </c>
      <c r="I30" s="17">
        <f>SUM(I10:I29)</f>
        <v/>
      </c>
      <c r="J30" s="13">
        <f>J29</f>
        <v/>
      </c>
      <c r="K30" s="18">
        <f>B30+F30-G30</f>
        <v/>
      </c>
    </row>
    <row r="32" ht="22" customHeight="1">
      <c r="A32" s="19" t="inlineStr">
        <is>
          <t>RESUMEN EJECUTIVO: CAPITAL BASE $85.000.000 COP · INTERESES MORATORIOS $26.418.750 COP · ABONOS IMPUTADOS -$15.000.000 COP · SALDO TOTAL LÍQUIDO EXIGIBLE: $96.418.750 COP</t>
        </is>
      </c>
    </row>
    <row r="33" ht="18" customHeight="1">
      <c r="A33" s="20" t="inlineStr">
        <is>
          <t>SELLO CRIPTOGRÁFICO SHA-256 DE VERIFICACIÓN FORENSE: 98B4A0A91EF2732925985335559447122B7B614498AB98CA9D352AC8DD67B913</t>
        </is>
      </c>
    </row>
  </sheetData>
  <mergeCells count="12">
    <mergeCell ref="B4:F4"/>
    <mergeCell ref="H4:K4"/>
    <mergeCell ref="B7:F7"/>
    <mergeCell ref="B6:F6"/>
    <mergeCell ref="B5:F5"/>
    <mergeCell ref="A2:K2"/>
    <mergeCell ref="H6:K6"/>
    <mergeCell ref="A33:K33"/>
    <mergeCell ref="H7:K7"/>
    <mergeCell ref="A32:K32"/>
    <mergeCell ref="A1:K1"/>
    <mergeCell ref="H5:K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45" customWidth="1" min="3" max="3"/>
    <col width="35" customWidth="1" min="4" max="4"/>
  </cols>
  <sheetData>
    <row r="1" ht="26" customHeight="1">
      <c r="A1" s="1" t="inlineStr">
        <is>
          <t>MARCO JURÍDICO APLICABLE: INTERESES COMERCIALES, USURA E IMPUTACIÓN LEGAL</t>
        </is>
      </c>
    </row>
    <row r="2" ht="18" customHeight="1">
      <c r="A2" s="2" t="inlineStr">
        <is>
          <t>CÓDIGO DE COMERCIO (ART. 884) · CÓDIGO CIVIL (ART. 1653) · LEY 45 DE 1990 (ART. 72)</t>
        </is>
      </c>
    </row>
    <row r="4" ht="24" customHeight="1">
      <c r="A4" s="21" t="inlineStr">
        <is>
          <t>Norma / Fuente</t>
        </is>
      </c>
      <c r="B4" s="21" t="inlineStr">
        <is>
          <t>Precepto Aplicable</t>
        </is>
      </c>
      <c r="C4" s="21" t="inlineStr">
        <is>
          <t>Regla Determinista en el Cálculo</t>
        </is>
      </c>
      <c r="D4" s="21" t="inlineStr">
        <is>
          <t>Impacto Procesal / Sanción por Infracción</t>
        </is>
      </c>
    </row>
    <row r="5" ht="24" customHeight="1">
      <c r="A5" s="22" t="inlineStr">
        <is>
          <t>Art. 884 Código de Comercio</t>
        </is>
      </c>
      <c r="B5" s="23" t="inlineStr">
        <is>
          <t>Límite Máximo de Intereses</t>
        </is>
      </c>
      <c r="C5" s="23" t="inlineStr">
        <is>
          <t>El interés moratorio no puede exceder 1.5 veces el interés bancario corriente certificado por la Superfinanciera.</t>
        </is>
      </c>
      <c r="D5" s="23" t="inlineStr">
        <is>
          <t>La estipulación que exceda el tope de usura reduce forzosamente el interés al límite legal.</t>
        </is>
      </c>
    </row>
    <row r="6" ht="24" customHeight="1">
      <c r="A6" s="22" t="inlineStr">
        <is>
          <t>Art. 72 Ley 45 de 1990</t>
        </is>
      </c>
      <c r="B6" s="23" t="inlineStr">
        <is>
          <t>Sanción por Cobro en Exceso</t>
        </is>
      </c>
      <c r="C6" s="23" t="inlineStr">
        <is>
          <t>Cuando se cobren intereses en exceso del límite legal, el acreedor perderá todos los intereses cobrados en exceso, aumentados en un monto igual.</t>
        </is>
      </c>
      <c r="D6" s="23" t="inlineStr">
        <is>
          <t>Pérdida de intereses y condena en costas por mala fe o temeridad procesal.</t>
        </is>
      </c>
    </row>
    <row r="7" ht="24" customHeight="1">
      <c r="A7" s="22" t="inlineStr">
        <is>
          <t>Art. 1653 Código Civil</t>
        </is>
      </c>
      <c r="B7" s="23" t="inlineStr">
        <is>
          <t>Imputación del Pago a Intereses</t>
        </is>
      </c>
      <c r="C7" s="23" t="inlineStr">
        <is>
          <t>Si se deben capital e intereses, el pago se imputará primeramente a los intereses, salvo que el acreedor consienta expresamente en que se impute a capital.</t>
        </is>
      </c>
      <c r="D7" s="23" t="inlineStr">
        <is>
          <t>El deudor no puede exigir que su abono reduzca directamente el capital mientras subsistan intereses pendientes.</t>
        </is>
      </c>
    </row>
    <row r="8" ht="24" customHeight="1">
      <c r="A8" s="22" t="inlineStr">
        <is>
          <t>Art. 422 Código General del Proceso</t>
        </is>
      </c>
      <c r="B8" s="23" t="inlineStr">
        <is>
          <t>Título Ejecutivo Líquido</t>
        </is>
      </c>
      <c r="C8" s="23" t="inlineStr">
        <is>
          <t>Pueden demandarse ejecutivamente las obligaciones expresas, claras y exigibles que consten en documentos que provengan del deudor.</t>
        </is>
      </c>
      <c r="D8" s="23" t="inlineStr">
        <is>
          <t>Inadmisión o rechazo de la demanda ejecutiva si los valores liquidados no son comprensibles ni verificables.</t>
        </is>
      </c>
    </row>
    <row r="9" ht="24" customHeight="1">
      <c r="A9" s="22" t="inlineStr">
        <is>
          <t>Art. 430 Código General del Proceso</t>
        </is>
      </c>
      <c r="B9" s="23" t="inlineStr">
        <is>
          <t>Mandamiento Ejecutivo y Control Judicial</t>
        </is>
      </c>
      <c r="C9" s="23" t="inlineStr">
        <is>
          <t>Los requisitos del título ejecutivo deben ser examinados por el juez al momento de dictar el mandamiento de pago.</t>
        </is>
      </c>
      <c r="D9" s="23" t="inlineStr">
        <is>
          <t>Si el título no cumple los presupuestos legales, el juez debe denegar el mandamiento de pago de oficio.</t>
        </is>
      </c>
    </row>
    <row r="10" ht="24" customHeight="1">
      <c r="A10" s="22" t="inlineStr">
        <is>
          <t>Art. 305 Código Penal</t>
        </is>
      </c>
      <c r="B10" s="23" t="inlineStr">
        <is>
          <t>Delito de Usura</t>
        </is>
      </c>
      <c r="C10" s="23" t="inlineStr">
        <is>
          <t>El que reciba o cobre, directa o indirectamente, utilidad o ventaja que exceda en la mitad del interés bancario corriente.</t>
        </is>
      </c>
      <c r="D10" s="23" t="inlineStr">
        <is>
          <t>Responsabilidad penal del acreedor que pretenda en sede judicial tasas constitutivas de usura.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32" customWidth="1" min="2" max="2"/>
    <col width="48" customWidth="1" min="3" max="3"/>
    <col width="18" customWidth="1" min="4" max="4"/>
  </cols>
  <sheetData>
    <row r="1" ht="26" customHeight="1">
      <c r="A1" s="1" t="inlineStr">
        <is>
          <t>CHECKLIST DE PROCEDENCIA PROCESAL DEL MANDAMIENTO DE PAGO Y CAUTELARES</t>
        </is>
      </c>
    </row>
    <row r="2" ht="18" customHeight="1">
      <c r="A2" s="2" t="inlineStr">
        <is>
          <t>ESTÁNDAR PROCESAL CGP (ARTS. 82, 90, 422, 430, 599) · LEY 2213 DE 2022</t>
        </is>
      </c>
    </row>
    <row r="4" ht="24" customHeight="1">
      <c r="A4" s="21" t="inlineStr">
        <is>
          <t>Ítem</t>
        </is>
      </c>
      <c r="B4" s="21" t="inlineStr">
        <is>
          <t>Requisito Procesal Ineludible</t>
        </is>
      </c>
      <c r="C4" s="21" t="inlineStr">
        <is>
          <t>Verificación Determinista</t>
        </is>
      </c>
      <c r="D4" s="21" t="inlineStr">
        <is>
          <t>Estado de Admisión</t>
        </is>
      </c>
    </row>
    <row r="5" ht="22" customHeight="1">
      <c r="A5" s="24" t="n">
        <v>1</v>
      </c>
      <c r="B5" s="23" t="inlineStr">
        <is>
          <t>Claridad del Título</t>
        </is>
      </c>
      <c r="C5" s="23" t="inlineStr">
        <is>
          <t>La obligación no admite ambigüedad sobre quién debe pagar, a quién, qué suma y en qué término.</t>
        </is>
      </c>
      <c r="D5" s="25" t="inlineStr">
        <is>
          <t>CUMPLE (Pagaré con promesa incondicional)</t>
        </is>
      </c>
    </row>
    <row r="6" ht="22" customHeight="1">
      <c r="A6" s="24" t="n">
        <v>2</v>
      </c>
      <c r="B6" s="23" t="inlineStr">
        <is>
          <t>Expresividad de la Obligación</t>
        </is>
      </c>
      <c r="C6" s="23" t="inlineStr">
        <is>
          <t>La suma de dinero y la relación crediticia constan textualmente en el cuerpo del documento.</t>
        </is>
      </c>
      <c r="D6" s="25" t="inlineStr">
        <is>
          <t>CUMPLE (Monto literal $85.000.000 COP)</t>
        </is>
      </c>
    </row>
    <row r="7" ht="22" customHeight="1">
      <c r="A7" s="24" t="n">
        <v>3</v>
      </c>
      <c r="B7" s="23" t="inlineStr">
        <is>
          <t>Exigibilidad Actual</t>
        </is>
      </c>
      <c r="C7" s="23" t="inlineStr">
        <is>
          <t>El plazo pactado expiró o se verificó la condición resolutoria sin necesidad de reconvención.</t>
        </is>
      </c>
      <c r="D7" s="25" t="inlineStr">
        <is>
          <t>CUMPLE (Vencido desde el 10/02/2025)</t>
        </is>
      </c>
    </row>
    <row r="8" ht="22" customHeight="1">
      <c r="A8" s="24" t="n">
        <v>4</v>
      </c>
      <c r="B8" s="23" t="inlineStr">
        <is>
          <t>Firma del Deudor / Autenticidad</t>
        </is>
      </c>
      <c r="C8" s="23" t="inlineStr">
        <is>
          <t>El documento proviene del obligado o de su representante legal debidamente facultado.</t>
        </is>
      </c>
      <c r="D8" s="25" t="inlineStr">
        <is>
          <t>CUMPLE (Firma digital / mecánica con estampa)</t>
        </is>
      </c>
    </row>
    <row r="9" ht="22" customHeight="1">
      <c r="A9" s="24" t="n">
        <v>5</v>
      </c>
      <c r="B9" s="23" t="inlineStr">
        <is>
          <t>Liquidación de Crédito Verificable</t>
        </is>
      </c>
      <c r="C9" s="23" t="inlineStr">
        <is>
          <t>Se aporta anexo pericial con desglose mensual y no un valor global no sustentado.</t>
        </is>
      </c>
      <c r="D9" s="25" t="inlineStr">
        <is>
          <t>CUMPLE (Matriz viva de 20 períodos aportada)</t>
        </is>
      </c>
    </row>
    <row r="10" ht="22" customHeight="1">
      <c r="A10" s="24" t="n">
        <v>6</v>
      </c>
      <c r="B10" s="23" t="inlineStr">
        <is>
          <t>Canal Digital de Notificación</t>
        </is>
      </c>
      <c r="C10" s="23" t="inlineStr">
        <is>
          <t>Dirección electrónica del deudor informada y acreditada conforme al Art. 8 Ley 2213/2022.</t>
        </is>
      </c>
      <c r="D10" s="25" t="inlineStr">
        <is>
          <t>CUMPLE (Cotejada con certificado de Cámara)</t>
        </is>
      </c>
    </row>
    <row r="11" ht="22" customHeight="1">
      <c r="A11" s="24" t="n">
        <v>7</v>
      </c>
      <c r="B11" s="23" t="inlineStr">
        <is>
          <t>Petición de Cautelares (Art. 599)</t>
        </is>
      </c>
      <c r="C11" s="23" t="inlineStr">
        <is>
          <t>Solicitud de embargo de cuentas bancarias hasta el límite del 150% de la obligación.</t>
        </is>
      </c>
      <c r="D11" s="25" t="inlineStr">
        <is>
          <t>CUMPLE (Pretensiones cautelares discriminadas)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2026-09-26T22:45:46Z</dcterms:created>
  <dcterms:modified xmlns:dcterms="http://purl.org/dc/terms/" xmlns:xsi="http://www.w3.org/2001/XMLSchema-instance" xsi:type="dcterms:W3CDTF">2026-09-26T22:45:46Z</dcterms:modified>
</cp:coreProperties>
</file>